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user\Desktop\ליאת - הרצאות\המכללה לתכנון פרישה ולפיננסים\קורס אינטרנטי - תכנון פרישה\שיעורי תרגול - קורס אינטרנטי\תרגילים מסכמים - מיסוי ופנסיוני\תרגיל 6 - יוסי אשל\"/>
    </mc:Choice>
  </mc:AlternateContent>
  <xr:revisionPtr revIDLastSave="0" documentId="13_ncr:1_{42D31FA7-9063-4316-A65B-9C9C5BCCF907}" xr6:coauthVersionLast="46" xr6:coauthVersionMax="46" xr10:uidLastSave="{00000000-0000-0000-0000-000000000000}"/>
  <bookViews>
    <workbookView xWindow="-108" yWindow="-108" windowWidth="23256" windowHeight="12576" tabRatio="753" xr2:uid="{00000000-000D-0000-FFFF-FFFF00000000}"/>
  </bookViews>
  <sheets>
    <sheet name="נתוני מסלקה" sheetId="1" r:id="rId1"/>
    <sheet name="נתונים נוספים" sheetId="2" r:id="rId2"/>
    <sheet name="דרכי פעולה" sheetId="8" r:id="rId3"/>
    <sheet name="מסלולי קצבה-אלטשולר" sheetId="3" r:id="rId4"/>
    <sheet name="צה&quot;ל-מסמכים" sheetId="4" r:id="rId5"/>
    <sheet name="מסמכי קופת חולים" sheetId="5" r:id="rId6"/>
    <sheet name="אלטשולר - תלוש" sheetId="6" r:id="rId7"/>
    <sheet name="אישור קיבוע זכויות" sheetId="7" r:id="rId8"/>
  </sheets>
  <calcPr calcId="181029"/>
</workbook>
</file>

<file path=xl/calcChain.xml><?xml version="1.0" encoding="utf-8"?>
<calcChain xmlns="http://schemas.openxmlformats.org/spreadsheetml/2006/main">
  <c r="F14" i="2" l="1"/>
  <c r="L19" i="2"/>
  <c r="L18" i="2"/>
  <c r="L17" i="2"/>
  <c r="L15" i="2"/>
  <c r="L14" i="2"/>
  <c r="L13" i="2"/>
  <c r="L12" i="2"/>
  <c r="L11" i="2"/>
  <c r="D28" i="1"/>
  <c r="D26" i="1"/>
  <c r="J18" i="1"/>
  <c r="J17" i="1"/>
  <c r="D18" i="1"/>
  <c r="D19" i="2"/>
  <c r="F19" i="2"/>
  <c r="D23" i="1"/>
  <c r="E18" i="1"/>
  <c r="D29" i="1" l="1"/>
  <c r="D31" i="1" s="1"/>
  <c r="N8" i="1"/>
  <c r="J3" i="1" l="1"/>
  <c r="H8" i="1"/>
  <c r="J7" i="1"/>
  <c r="J4" i="1"/>
  <c r="J8" i="1" l="1"/>
  <c r="K2" i="1"/>
  <c r="L8" i="1"/>
  <c r="K6" i="1"/>
  <c r="M8" i="1"/>
  <c r="K8" i="1" l="1"/>
</calcChain>
</file>

<file path=xl/sharedStrings.xml><?xml version="1.0" encoding="utf-8"?>
<sst xmlns="http://schemas.openxmlformats.org/spreadsheetml/2006/main" count="101" uniqueCount="85">
  <si>
    <t>מספר פוליסה</t>
  </si>
  <si>
    <t>שם יצרן</t>
  </si>
  <si>
    <t>שם מעסיק</t>
  </si>
  <si>
    <t>תאריך הצטרפות</t>
  </si>
  <si>
    <t>סוג מוצר פנסיוני</t>
  </si>
  <si>
    <t>סוג תוכנית/חשבון</t>
  </si>
  <si>
    <t>סטטוס</t>
  </si>
  <si>
    <t>סה"כ ערכי פדיון</t>
  </si>
  <si>
    <t>דמי נהול מצבירה %</t>
  </si>
  <si>
    <t>15/12/1996</t>
  </si>
  <si>
    <t>קרן פנסיה</t>
  </si>
  <si>
    <t>שכיר</t>
  </si>
  <si>
    <t>בתוקף</t>
  </si>
  <si>
    <t>מיטב דש גמל ופנסיה בע"מ</t>
  </si>
  <si>
    <t>06/10/1974</t>
  </si>
  <si>
    <t>קופת גמל</t>
  </si>
  <si>
    <t>עצמאי</t>
  </si>
  <si>
    <t>מוקפאת</t>
  </si>
  <si>
    <t>01/01/2000</t>
  </si>
  <si>
    <t>פסגות בית השקעות</t>
  </si>
  <si>
    <t>01/07/1999</t>
  </si>
  <si>
    <t>רעות</t>
  </si>
  <si>
    <t>השתלמות</t>
  </si>
  <si>
    <t>סה"כ</t>
  </si>
  <si>
    <t>יוסי אשל</t>
  </si>
  <si>
    <t xml:space="preserve">תאריך לידה - </t>
  </si>
  <si>
    <t>הנ"ל פורש מקופת חולים</t>
  </si>
  <si>
    <t>תאריך פרישה ממקום העבודה 31/8/2020</t>
  </si>
  <si>
    <t>קופת חולים</t>
  </si>
  <si>
    <t>מקבל פנסיה תקציבית מצה"ל החל מתאריך - 1/6/1995</t>
  </si>
  <si>
    <t>לא בוצע היוון בעבר, מצ"ב אישור</t>
  </si>
  <si>
    <t>כלל פנסיה וגמל</t>
  </si>
  <si>
    <t>השכרת דירה למגורים</t>
  </si>
  <si>
    <t>₪</t>
  </si>
  <si>
    <t>הכנסות - נתונים חודשיים - ברוטו:</t>
  </si>
  <si>
    <t>פנסיה מקרן ותיקה - גב' אשל</t>
  </si>
  <si>
    <t>פנסיית מקרן פנסיה - מר אשל</t>
  </si>
  <si>
    <t>קצבת אזרח ותיק - מר אשל</t>
  </si>
  <si>
    <t>קצבת אזרח ותיק - גב' אשל</t>
  </si>
  <si>
    <t>פנסיה תקציבית מצה"ל - מר אשל</t>
  </si>
  <si>
    <t>פיצויים קוד 4</t>
  </si>
  <si>
    <t>תגמולי הון</t>
  </si>
  <si>
    <t>תגמולי קצבה</t>
  </si>
  <si>
    <t>פיצויים מעסיק נוכחי - קוד 6</t>
  </si>
  <si>
    <t>פיצויים מעסיקים קודמים ברצף קצבה - קוד 6</t>
  </si>
  <si>
    <t>שם המעסיק</t>
  </si>
  <si>
    <t>תיק ניכויים</t>
  </si>
  <si>
    <t>תקופת עבודה</t>
  </si>
  <si>
    <t>שנות עבודה שקדמו לתאריך גיל הזכאות</t>
  </si>
  <si>
    <t>מענקים פטורים בש"ח</t>
  </si>
  <si>
    <t>הערות</t>
  </si>
  <si>
    <t xml:space="preserve">להלן חישוב יתרת ההון הפטורה לקצבה : </t>
  </si>
  <si>
    <t>סכום הקטנת ההון הפטור עקב קבלת "המענקים הפטורים"</t>
  </si>
  <si>
    <t>היוונים פטורים שבוצעו לפני תיקון 190</t>
  </si>
  <si>
    <r>
      <t xml:space="preserve">יתרת ההון הפטורה </t>
    </r>
    <r>
      <rPr>
        <sz val="8"/>
        <color theme="1"/>
        <rFont val="Arial"/>
        <family val="2"/>
        <scheme val="minor"/>
      </rPr>
      <t>(שורה 1 פחות שורה 2 פחות שורה 3)</t>
    </r>
  </si>
  <si>
    <t>סכום ההיוון הפטור של הקצבה כמבוקש על ידך</t>
  </si>
  <si>
    <r>
      <t xml:space="preserve">יתרת ההון הפטורה לקצבה </t>
    </r>
    <r>
      <rPr>
        <sz val="8"/>
        <color theme="1"/>
        <rFont val="Arial"/>
        <family val="2"/>
        <scheme val="minor"/>
      </rPr>
      <t>(שורה 4 פחות שורה 5)</t>
    </r>
  </si>
  <si>
    <t>סכום הקצבה הפטור לחודש</t>
  </si>
  <si>
    <t>תקרת הקצבה המזכה</t>
  </si>
  <si>
    <r>
      <t xml:space="preserve">שיעור הפטור מתקרת הקצבה המזכה </t>
    </r>
    <r>
      <rPr>
        <sz val="8"/>
        <color theme="1"/>
        <rFont val="Arial"/>
        <family val="2"/>
        <scheme val="minor"/>
      </rPr>
      <t>(שורה 7 מחולקת בשורה 8)</t>
    </r>
  </si>
  <si>
    <t>להלן פרטים לגבי המעסיקים מהם קיבל מענקים פטורים ב- 32 השנים שקדמו לגיל הזכאות:</t>
  </si>
  <si>
    <r>
      <t xml:space="preserve">סכום ההון הפטור - </t>
    </r>
    <r>
      <rPr>
        <sz val="11"/>
        <color rgb="FFFF0000"/>
        <rFont val="Arial"/>
        <family val="2"/>
        <scheme val="minor"/>
      </rPr>
      <t>לפי נתוני 2020</t>
    </r>
  </si>
  <si>
    <t>180*52%*8510</t>
  </si>
  <si>
    <t>מר אשל הגדיר את הכנסת מטרה במונחי נטו כ- 23,000 ₪</t>
  </si>
  <si>
    <t>מר אשל ביקש לפדות את כספי הפיצויים בפטור, ואת יתרת התגמולים לאחר השלמת הקצבה למשוך במינימום מס.</t>
  </si>
  <si>
    <t>קיים תיק מנוהל בחשבון הבנק ע"י אקסלנס 1.5 מליון, מסלול כ- 25% מניות (הלקוח מרוצה מהתוצאות).</t>
  </si>
  <si>
    <t>נטו</t>
  </si>
  <si>
    <t>1.7.1999-31.8.2020</t>
  </si>
  <si>
    <t xml:space="preserve">תאריך גיל הזכאות - </t>
  </si>
  <si>
    <t>מעסיקים שונים</t>
  </si>
  <si>
    <t>הכל ברצף קצבה</t>
  </si>
  <si>
    <t>צה"ל</t>
  </si>
  <si>
    <t>6.10.1974-30.5.1995</t>
  </si>
  <si>
    <t>לא נלקחו בחישוב פיצויים בקוד 22</t>
  </si>
  <si>
    <t>(133085+20166*10.814/20.166)*1.35=</t>
  </si>
  <si>
    <t>קצבה מצה"ל</t>
  </si>
  <si>
    <t>קצבה מאלטשולר</t>
  </si>
  <si>
    <t>סה"כ הכנסה לפני פטור</t>
  </si>
  <si>
    <t>פטור קצבה מזכה</t>
  </si>
  <si>
    <t>קצבה חייבת חודשית</t>
  </si>
  <si>
    <t>סף המס</t>
  </si>
  <si>
    <t>עודף חייב לפי 10%</t>
  </si>
  <si>
    <t>מס לתשלום</t>
  </si>
  <si>
    <t>קצבה נטו</t>
  </si>
  <si>
    <t>ללא הצמדה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</si>
</sst>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indexed="8"/>
      <name val="Arial"/>
    </font>
    <font>
      <sz val="11"/>
      <color indexed="8"/>
      <name val="Arial"/>
      <family val="2"/>
    </font>
    <font>
      <sz val="11"/>
      <color indexed="8"/>
      <name val="Arial"/>
    </font>
    <font>
      <sz val="12"/>
      <color indexed="8"/>
      <name val="Arial"/>
      <family val="2"/>
    </font>
    <font>
      <u/>
      <sz val="12"/>
      <color indexed="8"/>
      <name val="Arial"/>
      <family val="2"/>
    </font>
    <font>
      <sz val="12"/>
      <color theme="4" tint="-0.249977111117893"/>
      <name val="Arial"/>
      <family val="2"/>
    </font>
    <font>
      <sz val="12"/>
      <color rgb="FFFF0000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u/>
      <sz val="11"/>
      <color theme="1"/>
      <name val="Arial"/>
      <family val="2"/>
      <scheme val="minor"/>
    </font>
    <font>
      <b/>
      <u/>
      <sz val="11"/>
      <color theme="1"/>
      <name val="Arial"/>
      <family val="2"/>
      <scheme val="minor"/>
    </font>
    <font>
      <sz val="11"/>
      <color rgb="FFFF0000"/>
      <name val="Arial"/>
      <family val="2"/>
      <scheme val="minor"/>
    </font>
    <font>
      <sz val="8"/>
      <color theme="1"/>
      <name val="Arial"/>
      <family val="2"/>
      <scheme val="minor"/>
    </font>
    <font>
      <sz val="12"/>
      <color theme="5"/>
      <name val="Arial"/>
      <family val="2"/>
    </font>
    <font>
      <sz val="11"/>
      <color theme="5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</fills>
  <borders count="18">
    <border>
      <left/>
      <right/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 applyFill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71">
    <xf numFmtId="0" fontId="0" fillId="0" borderId="0" xfId="0" applyFill="1" applyProtection="1"/>
    <xf numFmtId="0" fontId="0" fillId="0" borderId="0" xfId="0"/>
    <xf numFmtId="3" fontId="0" fillId="0" borderId="5" xfId="0" applyNumberFormat="1" applyFill="1" applyBorder="1" applyProtection="1"/>
    <xf numFmtId="3" fontId="0" fillId="0" borderId="6" xfId="0" applyNumberFormat="1" applyFill="1" applyBorder="1" applyProtection="1"/>
    <xf numFmtId="3" fontId="0" fillId="2" borderId="7" xfId="0" applyNumberFormat="1" applyFill="1" applyBorder="1" applyProtection="1"/>
    <xf numFmtId="3" fontId="0" fillId="2" borderId="8" xfId="0" applyNumberFormat="1" applyFill="1" applyBorder="1" applyProtection="1"/>
    <xf numFmtId="3" fontId="0" fillId="0" borderId="10" xfId="0" applyNumberFormat="1" applyFill="1" applyBorder="1" applyProtection="1"/>
    <xf numFmtId="3" fontId="0" fillId="0" borderId="11" xfId="0" applyNumberFormat="1" applyFill="1" applyBorder="1" applyProtection="1"/>
    <xf numFmtId="3" fontId="1" fillId="0" borderId="10" xfId="0" applyNumberFormat="1" applyFont="1" applyFill="1" applyBorder="1" applyProtection="1"/>
    <xf numFmtId="0" fontId="1" fillId="0" borderId="0" xfId="0" applyFont="1"/>
    <xf numFmtId="0" fontId="3" fillId="0" borderId="0" xfId="0" applyFont="1" applyFill="1" applyProtection="1"/>
    <xf numFmtId="0" fontId="4" fillId="0" borderId="0" xfId="0" applyFont="1" applyFill="1" applyProtection="1"/>
    <xf numFmtId="14" fontId="3" fillId="0" borderId="0" xfId="0" applyNumberFormat="1" applyFont="1" applyFill="1" applyProtection="1"/>
    <xf numFmtId="3" fontId="1" fillId="0" borderId="5" xfId="0" applyNumberFormat="1" applyFont="1" applyFill="1" applyBorder="1" applyProtection="1"/>
    <xf numFmtId="3" fontId="0" fillId="3" borderId="4" xfId="0" applyNumberFormat="1" applyFill="1" applyBorder="1" applyProtection="1"/>
    <xf numFmtId="3" fontId="0" fillId="3" borderId="5" xfId="0" applyNumberFormat="1" applyFill="1" applyBorder="1" applyProtection="1"/>
    <xf numFmtId="3" fontId="0" fillId="3" borderId="9" xfId="0" applyNumberFormat="1" applyFill="1" applyBorder="1" applyProtection="1"/>
    <xf numFmtId="3" fontId="1" fillId="2" borderId="2" xfId="0" applyNumberFormat="1" applyFont="1" applyFill="1" applyBorder="1" applyAlignment="1" applyProtection="1">
      <alignment horizontal="center" wrapText="1"/>
    </xf>
    <xf numFmtId="3" fontId="0" fillId="0" borderId="5" xfId="0" applyNumberFormat="1" applyFill="1" applyBorder="1" applyAlignment="1" applyProtection="1">
      <alignment horizontal="center"/>
    </xf>
    <xf numFmtId="3" fontId="0" fillId="2" borderId="1" xfId="0" applyNumberFormat="1" applyFill="1" applyBorder="1" applyAlignment="1" applyProtection="1">
      <alignment horizontal="center" wrapText="1"/>
    </xf>
    <xf numFmtId="3" fontId="0" fillId="2" borderId="2" xfId="0" applyNumberFormat="1" applyFill="1" applyBorder="1" applyAlignment="1" applyProtection="1">
      <alignment horizontal="center" wrapText="1"/>
    </xf>
    <xf numFmtId="3" fontId="1" fillId="2" borderId="3" xfId="0" applyNumberFormat="1" applyFont="1" applyFill="1" applyBorder="1" applyAlignment="1" applyProtection="1">
      <alignment horizontal="center" wrapText="1"/>
    </xf>
    <xf numFmtId="0" fontId="0" fillId="0" borderId="0" xfId="0" applyFill="1" applyAlignment="1" applyProtection="1">
      <alignment horizontal="center" wrapText="1"/>
    </xf>
    <xf numFmtId="3" fontId="3" fillId="0" borderId="0" xfId="0" applyNumberFormat="1" applyFont="1" applyFill="1" applyProtection="1"/>
    <xf numFmtId="0" fontId="4" fillId="0" borderId="0" xfId="0" applyFont="1" applyFill="1" applyAlignment="1" applyProtection="1">
      <alignment horizontal="center"/>
    </xf>
    <xf numFmtId="0" fontId="3" fillId="0" borderId="12" xfId="0" applyFont="1" applyFill="1" applyBorder="1" applyProtection="1"/>
    <xf numFmtId="0" fontId="5" fillId="0" borderId="0" xfId="0" applyFont="1" applyFill="1" applyProtection="1"/>
    <xf numFmtId="3" fontId="5" fillId="0" borderId="0" xfId="0" applyNumberFormat="1" applyFont="1" applyFill="1" applyProtection="1"/>
    <xf numFmtId="0" fontId="6" fillId="0" borderId="0" xfId="0" applyFont="1" applyFill="1" applyProtection="1"/>
    <xf numFmtId="3" fontId="6" fillId="0" borderId="0" xfId="0" applyNumberFormat="1" applyFont="1" applyFill="1" applyProtection="1"/>
    <xf numFmtId="0" fontId="7" fillId="0" borderId="0" xfId="0" applyFont="1"/>
    <xf numFmtId="0" fontId="9" fillId="0" borderId="0" xfId="0" applyFont="1"/>
    <xf numFmtId="0" fontId="8" fillId="0" borderId="5" xfId="0" applyFont="1" applyBorder="1"/>
    <xf numFmtId="0" fontId="8" fillId="0" borderId="5" xfId="0" applyFont="1" applyBorder="1" applyAlignment="1">
      <alignment horizontal="right" wrapText="1"/>
    </xf>
    <xf numFmtId="0" fontId="8" fillId="0" borderId="13" xfId="0" applyFont="1" applyBorder="1" applyAlignment="1">
      <alignment wrapText="1"/>
    </xf>
    <xf numFmtId="0" fontId="8" fillId="0" borderId="5" xfId="0" applyFont="1" applyFill="1" applyBorder="1" applyAlignment="1">
      <alignment horizontal="right" wrapText="1" readingOrder="2"/>
    </xf>
    <xf numFmtId="0" fontId="7" fillId="0" borderId="5" xfId="0" applyFont="1" applyBorder="1"/>
    <xf numFmtId="0" fontId="0" fillId="0" borderId="5" xfId="0" applyBorder="1"/>
    <xf numFmtId="164" fontId="0" fillId="0" borderId="13" xfId="1" applyNumberFormat="1" applyFont="1" applyBorder="1"/>
    <xf numFmtId="164" fontId="0" fillId="0" borderId="5" xfId="1" applyNumberFormat="1" applyFont="1" applyBorder="1"/>
    <xf numFmtId="164" fontId="8" fillId="0" borderId="13" xfId="1" applyNumberFormat="1" applyFont="1" applyBorder="1"/>
    <xf numFmtId="164" fontId="8" fillId="0" borderId="16" xfId="1" applyNumberFormat="1" applyFont="1" applyBorder="1"/>
    <xf numFmtId="14" fontId="0" fillId="0" borderId="0" xfId="0" applyNumberFormat="1"/>
    <xf numFmtId="0" fontId="10" fillId="0" borderId="0" xfId="0" applyFont="1"/>
    <xf numFmtId="0" fontId="8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64" fontId="0" fillId="0" borderId="0" xfId="1" applyNumberFormat="1" applyFont="1" applyBorder="1" applyAlignment="1"/>
    <xf numFmtId="0" fontId="0" fillId="0" borderId="0" xfId="0" applyAlignment="1">
      <alignment horizontal="right" wrapText="1"/>
    </xf>
    <xf numFmtId="164" fontId="0" fillId="0" borderId="17" xfId="1" applyNumberFormat="1" applyFont="1" applyBorder="1" applyAlignment="1">
      <alignment horizontal="right"/>
    </xf>
    <xf numFmtId="0" fontId="0" fillId="4" borderId="0" xfId="0" applyFill="1" applyAlignment="1">
      <alignment horizontal="center"/>
    </xf>
    <xf numFmtId="0" fontId="0" fillId="4" borderId="0" xfId="0" applyFill="1" applyAlignment="1">
      <alignment horizontal="right" wrapText="1"/>
    </xf>
    <xf numFmtId="164" fontId="8" fillId="4" borderId="0" xfId="1" applyNumberFormat="1" applyFont="1" applyFill="1" applyBorder="1" applyAlignment="1">
      <alignment horizontal="right"/>
    </xf>
    <xf numFmtId="164" fontId="0" fillId="0" borderId="0" xfId="1" applyNumberFormat="1" applyFont="1" applyBorder="1" applyAlignment="1">
      <alignment horizontal="right"/>
    </xf>
    <xf numFmtId="164" fontId="8" fillId="4" borderId="12" xfId="1" applyNumberFormat="1" applyFont="1" applyFill="1" applyBorder="1" applyAlignment="1">
      <alignment horizontal="right"/>
    </xf>
    <xf numFmtId="10" fontId="0" fillId="0" borderId="0" xfId="2" applyNumberFormat="1" applyFont="1" applyBorder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right" readingOrder="2"/>
    </xf>
    <xf numFmtId="0" fontId="13" fillId="0" borderId="0" xfId="0" applyFont="1" applyFill="1" applyProtection="1"/>
    <xf numFmtId="3" fontId="13" fillId="0" borderId="0" xfId="0" applyNumberFormat="1" applyFont="1" applyFill="1" applyProtection="1"/>
    <xf numFmtId="0" fontId="13" fillId="0" borderId="5" xfId="0" applyFont="1" applyFill="1" applyBorder="1" applyProtection="1"/>
    <xf numFmtId="0" fontId="13" fillId="0" borderId="0" xfId="0" applyFont="1" applyFill="1" applyAlignment="1" applyProtection="1">
      <alignment horizontal="left"/>
    </xf>
    <xf numFmtId="0" fontId="1" fillId="0" borderId="5" xfId="0" applyFont="1" applyBorder="1" applyAlignment="1">
      <alignment horizontal="right" readingOrder="2"/>
    </xf>
    <xf numFmtId="164" fontId="1" fillId="0" borderId="5" xfId="1" applyNumberFormat="1" applyFont="1" applyBorder="1"/>
    <xf numFmtId="0" fontId="1" fillId="0" borderId="5" xfId="0" applyFont="1" applyBorder="1"/>
    <xf numFmtId="0" fontId="8" fillId="0" borderId="13" xfId="0" applyFont="1" applyBorder="1" applyAlignment="1"/>
    <xf numFmtId="0" fontId="8" fillId="0" borderId="14" xfId="0" applyFont="1" applyBorder="1" applyAlignment="1"/>
    <xf numFmtId="0" fontId="8" fillId="0" borderId="15" xfId="0" applyFont="1" applyBorder="1" applyAlignment="1"/>
    <xf numFmtId="0" fontId="1" fillId="0" borderId="0" xfId="0" applyFont="1" applyAlignment="1">
      <alignment horizontal="right"/>
    </xf>
    <xf numFmtId="3" fontId="13" fillId="0" borderId="12" xfId="0" applyNumberFormat="1" applyFont="1" applyFill="1" applyBorder="1" applyProtection="1"/>
    <xf numFmtId="0" fontId="14" fillId="0" borderId="0" xfId="0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17</xdr:col>
      <xdr:colOff>8111</xdr:colOff>
      <xdr:row>39</xdr:row>
      <xdr:rowOff>102021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01AA161E-E87A-4B80-B419-7D2BC97CD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2689139" y="0"/>
          <a:ext cx="11314286" cy="6788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10583</xdr:rowOff>
    </xdr:from>
    <xdr:to>
      <xdr:col>17</xdr:col>
      <xdr:colOff>74083</xdr:colOff>
      <xdr:row>56</xdr:row>
      <xdr:rowOff>111118</xdr:rowOff>
    </xdr:to>
    <xdr:pic>
      <xdr:nvPicPr>
        <xdr:cNvPr id="7" name="תמונה 6">
          <a:extLst>
            <a:ext uri="{FF2B5EF4-FFF2-40B4-BE49-F238E27FC236}">
              <a16:creationId xmlns:a16="http://schemas.microsoft.com/office/drawing/2014/main" id="{A141C3F7-C55B-43F7-A358-532574248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2623167" y="10583"/>
          <a:ext cx="11408833" cy="101758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129540</xdr:rowOff>
    </xdr:from>
    <xdr:to>
      <xdr:col>7</xdr:col>
      <xdr:colOff>643263</xdr:colOff>
      <xdr:row>35</xdr:row>
      <xdr:rowOff>83508</xdr:rowOff>
    </xdr:to>
    <xdr:pic>
      <xdr:nvPicPr>
        <xdr:cNvPr id="4" name="תמונה 3">
          <a:extLst>
            <a:ext uri="{FF2B5EF4-FFF2-40B4-BE49-F238E27FC236}">
              <a16:creationId xmlns:a16="http://schemas.microsoft.com/office/drawing/2014/main" id="{D3A8C307-B11E-4866-9D2E-2E87A0F77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40090106" y="129540"/>
          <a:ext cx="5197727" cy="6164790"/>
        </a:xfrm>
        <a:prstGeom prst="rect">
          <a:avLst/>
        </a:prstGeom>
      </xdr:spPr>
    </xdr:pic>
    <xdr:clientData/>
  </xdr:twoCellAnchor>
  <xdr:twoCellAnchor editAs="oneCell">
    <xdr:from>
      <xdr:col>7</xdr:col>
      <xdr:colOff>240079</xdr:colOff>
      <xdr:row>0</xdr:row>
      <xdr:rowOff>146137</xdr:rowOff>
    </xdr:from>
    <xdr:to>
      <xdr:col>17</xdr:col>
      <xdr:colOff>333237</xdr:colOff>
      <xdr:row>38</xdr:row>
      <xdr:rowOff>62631</xdr:rowOff>
    </xdr:to>
    <xdr:pic>
      <xdr:nvPicPr>
        <xdr:cNvPr id="14" name="תמונה 13">
          <a:extLst>
            <a:ext uri="{FF2B5EF4-FFF2-40B4-BE49-F238E27FC236}">
              <a16:creationId xmlns:a16="http://schemas.microsoft.com/office/drawing/2014/main" id="{2282EEE6-0E72-493C-8E30-62F300284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33719584" y="146137"/>
          <a:ext cx="6773706" cy="6659672"/>
        </a:xfrm>
        <a:prstGeom prst="rect">
          <a:avLst/>
        </a:prstGeom>
      </xdr:spPr>
    </xdr:pic>
    <xdr:clientData/>
  </xdr:twoCellAnchor>
  <xdr:twoCellAnchor editAs="oneCell">
    <xdr:from>
      <xdr:col>17</xdr:col>
      <xdr:colOff>135699</xdr:colOff>
      <xdr:row>32</xdr:row>
      <xdr:rowOff>20876</xdr:rowOff>
    </xdr:from>
    <xdr:to>
      <xdr:col>33</xdr:col>
      <xdr:colOff>240082</xdr:colOff>
      <xdr:row>78</xdr:row>
      <xdr:rowOff>152275</xdr:rowOff>
    </xdr:to>
    <xdr:pic>
      <xdr:nvPicPr>
        <xdr:cNvPr id="17" name="תמונה 16">
          <a:extLst>
            <a:ext uri="{FF2B5EF4-FFF2-40B4-BE49-F238E27FC236}">
              <a16:creationId xmlns:a16="http://schemas.microsoft.com/office/drawing/2014/main" id="{5C25C236-74CD-4A2A-B19A-0D584B8D3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23123863" y="5699342"/>
          <a:ext cx="10793259" cy="8294193"/>
        </a:xfrm>
        <a:prstGeom prst="rect">
          <a:avLst/>
        </a:prstGeom>
      </xdr:spPr>
    </xdr:pic>
    <xdr:clientData/>
  </xdr:twoCellAnchor>
  <xdr:twoCellAnchor editAs="oneCell">
    <xdr:from>
      <xdr:col>17</xdr:col>
      <xdr:colOff>208766</xdr:colOff>
      <xdr:row>0</xdr:row>
      <xdr:rowOff>156575</xdr:rowOff>
    </xdr:from>
    <xdr:to>
      <xdr:col>29</xdr:col>
      <xdr:colOff>187890</xdr:colOff>
      <xdr:row>32</xdr:row>
      <xdr:rowOff>1080</xdr:rowOff>
    </xdr:to>
    <xdr:pic>
      <xdr:nvPicPr>
        <xdr:cNvPr id="20" name="תמונה 19">
          <a:extLst>
            <a:ext uri="{FF2B5EF4-FFF2-40B4-BE49-F238E27FC236}">
              <a16:creationId xmlns:a16="http://schemas.microsoft.com/office/drawing/2014/main" id="{AB926B78-AA36-46C0-8AE8-E8ABDF9A1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25848274" y="156575"/>
          <a:ext cx="7995781" cy="55229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141110</xdr:colOff>
      <xdr:row>0</xdr:row>
      <xdr:rowOff>56444</xdr:rowOff>
    </xdr:from>
    <xdr:to>
      <xdr:col>14</xdr:col>
      <xdr:colOff>631371</xdr:colOff>
      <xdr:row>61</xdr:row>
      <xdr:rowOff>152254</xdr:rowOff>
    </xdr:to>
    <xdr:pic>
      <xdr:nvPicPr>
        <xdr:cNvPr id="17" name="תמונה 16">
          <a:extLst>
            <a:ext uri="{FF2B5EF4-FFF2-40B4-BE49-F238E27FC236}">
              <a16:creationId xmlns:a16="http://schemas.microsoft.com/office/drawing/2014/main" id="{D46E6AB1-AACB-4711-87E2-BC15B4581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7715486" y="56444"/>
          <a:ext cx="9939061" cy="10720267"/>
        </a:xfrm>
        <a:prstGeom prst="rect">
          <a:avLst/>
        </a:prstGeom>
      </xdr:spPr>
    </xdr:pic>
    <xdr:clientData/>
  </xdr:twoCellAnchor>
  <xdr:twoCellAnchor editAs="oneCell">
    <xdr:from>
      <xdr:col>15</xdr:col>
      <xdr:colOff>237604</xdr:colOff>
      <xdr:row>0</xdr:row>
      <xdr:rowOff>0</xdr:rowOff>
    </xdr:from>
    <xdr:to>
      <xdr:col>29</xdr:col>
      <xdr:colOff>424543</xdr:colOff>
      <xdr:row>57</xdr:row>
      <xdr:rowOff>137511</xdr:rowOff>
    </xdr:to>
    <xdr:pic>
      <xdr:nvPicPr>
        <xdr:cNvPr id="22" name="תמונה 21">
          <a:extLst>
            <a:ext uri="{FF2B5EF4-FFF2-40B4-BE49-F238E27FC236}">
              <a16:creationId xmlns:a16="http://schemas.microsoft.com/office/drawing/2014/main" id="{B31465FC-890D-4DE9-8228-070EE2771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798600" y="0"/>
          <a:ext cx="9635739" cy="10065282"/>
        </a:xfrm>
        <a:prstGeom prst="rect">
          <a:avLst/>
        </a:prstGeom>
      </xdr:spPr>
    </xdr:pic>
    <xdr:clientData/>
  </xdr:twoCellAnchor>
  <xdr:twoCellAnchor editAs="oneCell">
    <xdr:from>
      <xdr:col>0</xdr:col>
      <xdr:colOff>413656</xdr:colOff>
      <xdr:row>62</xdr:row>
      <xdr:rowOff>163284</xdr:rowOff>
    </xdr:from>
    <xdr:to>
      <xdr:col>11</xdr:col>
      <xdr:colOff>511628</xdr:colOff>
      <xdr:row>103</xdr:row>
      <xdr:rowOff>85195</xdr:rowOff>
    </xdr:to>
    <xdr:pic>
      <xdr:nvPicPr>
        <xdr:cNvPr id="26" name="תמונה 25">
          <a:extLst>
            <a:ext uri="{FF2B5EF4-FFF2-40B4-BE49-F238E27FC236}">
              <a16:creationId xmlns:a16="http://schemas.microsoft.com/office/drawing/2014/main" id="{1E911D37-189C-495E-890E-949F19FB0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49859972" y="10961913"/>
          <a:ext cx="7522029" cy="70629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161924</xdr:rowOff>
    </xdr:from>
    <xdr:to>
      <xdr:col>15</xdr:col>
      <xdr:colOff>229335</xdr:colOff>
      <xdr:row>48</xdr:row>
      <xdr:rowOff>66675</xdr:rowOff>
    </xdr:to>
    <xdr:pic>
      <xdr:nvPicPr>
        <xdr:cNvPr id="8" name="תמונה 7">
          <a:extLst>
            <a:ext uri="{FF2B5EF4-FFF2-40B4-BE49-F238E27FC236}">
              <a16:creationId xmlns:a16="http://schemas.microsoft.com/office/drawing/2014/main" id="{B7593624-4B48-4928-96C6-AF2972DA4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3801415" y="161924"/>
          <a:ext cx="10011510" cy="81343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217715</xdr:colOff>
      <xdr:row>0</xdr:row>
      <xdr:rowOff>163285</xdr:rowOff>
    </xdr:from>
    <xdr:to>
      <xdr:col>9</xdr:col>
      <xdr:colOff>587828</xdr:colOff>
      <xdr:row>43</xdr:row>
      <xdr:rowOff>75701</xdr:rowOff>
    </xdr:to>
    <xdr:pic>
      <xdr:nvPicPr>
        <xdr:cNvPr id="5" name="תמונה 4">
          <a:extLst>
            <a:ext uri="{FF2B5EF4-FFF2-40B4-BE49-F238E27FC236}">
              <a16:creationId xmlns:a16="http://schemas.microsoft.com/office/drawing/2014/main" id="{E364AD46-80CB-498F-A97C-26C54E744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51133600" y="163285"/>
          <a:ext cx="6444342" cy="7401787"/>
        </a:xfrm>
        <a:prstGeom prst="rect">
          <a:avLst/>
        </a:prstGeom>
      </xdr:spPr>
    </xdr:pic>
    <xdr:clientData/>
  </xdr:twoCellAnchor>
  <xdr:twoCellAnchor editAs="oneCell">
    <xdr:from>
      <xdr:col>10</xdr:col>
      <xdr:colOff>359228</xdr:colOff>
      <xdr:row>0</xdr:row>
      <xdr:rowOff>76199</xdr:rowOff>
    </xdr:from>
    <xdr:to>
      <xdr:col>19</xdr:col>
      <xdr:colOff>587829</xdr:colOff>
      <xdr:row>45</xdr:row>
      <xdr:rowOff>4087</xdr:rowOff>
    </xdr:to>
    <xdr:pic>
      <xdr:nvPicPr>
        <xdr:cNvPr id="6" name="תמונה 5">
          <a:extLst>
            <a:ext uri="{FF2B5EF4-FFF2-40B4-BE49-F238E27FC236}">
              <a16:creationId xmlns:a16="http://schemas.microsoft.com/office/drawing/2014/main" id="{81AA57D5-2D94-4307-8633-45EFFBD51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44384457" y="76199"/>
          <a:ext cx="6302829" cy="77656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1"/>
  <sheetViews>
    <sheetView rightToLeft="1" tabSelected="1" workbookViewId="0">
      <selection activeCell="L17" sqref="L17"/>
    </sheetView>
  </sheetViews>
  <sheetFormatPr defaultRowHeight="13.8" x14ac:dyDescent="0.25"/>
  <cols>
    <col min="1" max="1" width="15.5" customWidth="1"/>
    <col min="2" max="2" width="20.09765625" bestFit="1" customWidth="1"/>
    <col min="3" max="3" width="16.09765625" bestFit="1" customWidth="1"/>
    <col min="4" max="4" width="12.69921875" bestFit="1" customWidth="1"/>
    <col min="5" max="5" width="9.09765625" customWidth="1"/>
    <col min="6" max="6" width="11.69921875" customWidth="1"/>
    <col min="7" max="7" width="9.09765625" customWidth="1"/>
    <col min="8" max="8" width="11.09765625" bestFit="1" customWidth="1"/>
    <col min="9" max="9" width="9.09765625" customWidth="1"/>
    <col min="10" max="10" width="15.09765625" bestFit="1" customWidth="1"/>
    <col min="11" max="11" width="11.5" customWidth="1"/>
    <col min="12" max="14" width="11.19921875" bestFit="1" customWidth="1"/>
    <col min="15" max="254" width="9.09765625" customWidth="1"/>
  </cols>
  <sheetData>
    <row r="1" spans="1:14" s="22" customFormat="1" ht="55.8" thickTop="1" x14ac:dyDescent="0.25">
      <c r="A1" s="19" t="s">
        <v>0</v>
      </c>
      <c r="B1" s="20" t="s">
        <v>1</v>
      </c>
      <c r="C1" s="20" t="s">
        <v>2</v>
      </c>
      <c r="D1" s="17" t="s">
        <v>3</v>
      </c>
      <c r="E1" s="20" t="s">
        <v>4</v>
      </c>
      <c r="F1" s="20" t="s">
        <v>5</v>
      </c>
      <c r="G1" s="20" t="s">
        <v>6</v>
      </c>
      <c r="H1" s="20" t="s">
        <v>7</v>
      </c>
      <c r="I1" s="20" t="s">
        <v>8</v>
      </c>
      <c r="J1" s="17" t="s">
        <v>41</v>
      </c>
      <c r="K1" s="17" t="s">
        <v>42</v>
      </c>
      <c r="L1" s="17" t="s">
        <v>40</v>
      </c>
      <c r="M1" s="17" t="s">
        <v>43</v>
      </c>
      <c r="N1" s="21" t="s">
        <v>44</v>
      </c>
    </row>
    <row r="2" spans="1:14" x14ac:dyDescent="0.25">
      <c r="A2" s="14"/>
      <c r="B2" s="13" t="s">
        <v>31</v>
      </c>
      <c r="C2" s="13" t="s">
        <v>28</v>
      </c>
      <c r="D2" s="18" t="s">
        <v>9</v>
      </c>
      <c r="E2" s="2" t="s">
        <v>10</v>
      </c>
      <c r="F2" s="2" t="s">
        <v>11</v>
      </c>
      <c r="G2" s="2" t="s">
        <v>12</v>
      </c>
      <c r="H2" s="2">
        <v>675533.73</v>
      </c>
      <c r="I2" s="2">
        <v>0.14000000000000001</v>
      </c>
      <c r="J2" s="2"/>
      <c r="K2" s="2">
        <f>H2-M2</f>
        <v>472863.73</v>
      </c>
      <c r="L2" s="2"/>
      <c r="M2" s="2">
        <v>202670</v>
      </c>
      <c r="N2" s="3">
        <v>35937</v>
      </c>
    </row>
    <row r="3" spans="1:14" x14ac:dyDescent="0.25">
      <c r="A3" s="14"/>
      <c r="B3" s="2" t="s">
        <v>13</v>
      </c>
      <c r="C3" s="2"/>
      <c r="D3" s="18" t="s">
        <v>14</v>
      </c>
      <c r="E3" s="2" t="s">
        <v>15</v>
      </c>
      <c r="F3" s="2" t="s">
        <v>16</v>
      </c>
      <c r="G3" s="2" t="s">
        <v>17</v>
      </c>
      <c r="H3" s="2">
        <v>673.5</v>
      </c>
      <c r="I3" s="2">
        <v>1.05</v>
      </c>
      <c r="J3" s="2">
        <f>H3</f>
        <v>673.5</v>
      </c>
      <c r="K3" s="2"/>
      <c r="L3" s="2"/>
      <c r="M3" s="2"/>
      <c r="N3" s="3"/>
    </row>
    <row r="4" spans="1:14" x14ac:dyDescent="0.25">
      <c r="A4" s="14"/>
      <c r="B4" s="2" t="s">
        <v>13</v>
      </c>
      <c r="C4" s="2"/>
      <c r="D4" s="18" t="s">
        <v>14</v>
      </c>
      <c r="E4" s="2" t="s">
        <v>15</v>
      </c>
      <c r="F4" s="2" t="s">
        <v>16</v>
      </c>
      <c r="G4" s="2" t="s">
        <v>17</v>
      </c>
      <c r="H4" s="2">
        <v>1076.96</v>
      </c>
      <c r="I4" s="2">
        <v>1.05</v>
      </c>
      <c r="J4" s="2">
        <f>H4</f>
        <v>1076.96</v>
      </c>
      <c r="K4" s="2"/>
      <c r="L4" s="2"/>
      <c r="M4" s="2"/>
      <c r="N4" s="3"/>
    </row>
    <row r="5" spans="1:14" x14ac:dyDescent="0.25">
      <c r="A5" s="14"/>
      <c r="B5" s="2" t="s">
        <v>13</v>
      </c>
      <c r="C5" s="2"/>
      <c r="D5" s="18" t="s">
        <v>18</v>
      </c>
      <c r="E5" s="2" t="s">
        <v>15</v>
      </c>
      <c r="F5" s="2" t="s">
        <v>11</v>
      </c>
      <c r="G5" s="2" t="s">
        <v>17</v>
      </c>
      <c r="H5" s="2">
        <v>9472.33</v>
      </c>
      <c r="I5" s="2">
        <v>0.3</v>
      </c>
      <c r="J5" s="2">
        <v>9472</v>
      </c>
      <c r="K5" s="2"/>
      <c r="L5" s="2"/>
      <c r="M5" s="2"/>
      <c r="N5" s="3"/>
    </row>
    <row r="6" spans="1:14" x14ac:dyDescent="0.25">
      <c r="A6" s="15"/>
      <c r="B6" s="2" t="s">
        <v>19</v>
      </c>
      <c r="C6" s="13" t="s">
        <v>28</v>
      </c>
      <c r="D6" s="18" t="s">
        <v>20</v>
      </c>
      <c r="E6" s="2" t="s">
        <v>15</v>
      </c>
      <c r="F6" s="2" t="s">
        <v>11</v>
      </c>
      <c r="G6" s="2" t="s">
        <v>12</v>
      </c>
      <c r="H6" s="2">
        <v>39932.21</v>
      </c>
      <c r="I6" s="2">
        <v>0.7</v>
      </c>
      <c r="J6" s="2">
        <v>18400</v>
      </c>
      <c r="K6" s="2">
        <f>H6-J6</f>
        <v>21532.21</v>
      </c>
      <c r="L6" s="2"/>
      <c r="M6" s="2"/>
      <c r="N6" s="3"/>
    </row>
    <row r="7" spans="1:14" x14ac:dyDescent="0.25">
      <c r="A7" s="16"/>
      <c r="B7" s="8" t="s">
        <v>21</v>
      </c>
      <c r="C7" s="6"/>
      <c r="D7" s="6"/>
      <c r="E7" s="8" t="s">
        <v>22</v>
      </c>
      <c r="F7" s="8" t="s">
        <v>11</v>
      </c>
      <c r="G7" s="6"/>
      <c r="H7" s="6">
        <v>307581</v>
      </c>
      <c r="I7" s="6"/>
      <c r="J7" s="6">
        <f>H7</f>
        <v>307581</v>
      </c>
      <c r="K7" s="6"/>
      <c r="L7" s="6"/>
      <c r="M7" s="6"/>
      <c r="N7" s="7"/>
    </row>
    <row r="8" spans="1:14" ht="14.4" thickBot="1" x14ac:dyDescent="0.3">
      <c r="A8" s="4"/>
      <c r="B8" s="5"/>
      <c r="C8" s="5"/>
      <c r="D8" s="5"/>
      <c r="E8" s="5"/>
      <c r="F8" s="5"/>
      <c r="G8" s="5"/>
      <c r="H8" s="5">
        <f>SUM(H2:H7)</f>
        <v>1034269.7299999999</v>
      </c>
      <c r="I8" s="5"/>
      <c r="J8" s="5">
        <f t="shared" ref="J8:M8" si="0">SUM(J2:J7)</f>
        <v>337203.46</v>
      </c>
      <c r="K8" s="5">
        <f t="shared" si="0"/>
        <v>494395.94</v>
      </c>
      <c r="L8" s="5">
        <f t="shared" si="0"/>
        <v>0</v>
      </c>
      <c r="M8" s="5">
        <f t="shared" si="0"/>
        <v>202670</v>
      </c>
      <c r="N8" s="5">
        <f t="shared" ref="N8" si="1">SUM(N2:N7)</f>
        <v>35937</v>
      </c>
    </row>
    <row r="9" spans="1:14" ht="14.4" thickTop="1" x14ac:dyDescent="0.25"/>
    <row r="11" spans="1:14" s="1" customFormat="1" x14ac:dyDescent="0.25">
      <c r="A11" s="30"/>
    </row>
    <row r="12" spans="1:14" s="1" customFormat="1" x14ac:dyDescent="0.25">
      <c r="A12" s="31" t="s">
        <v>60</v>
      </c>
    </row>
    <row r="13" spans="1:14" s="1" customFormat="1" x14ac:dyDescent="0.25">
      <c r="A13" s="31"/>
    </row>
    <row r="14" spans="1:14" s="1" customFormat="1" ht="41.4" x14ac:dyDescent="0.25">
      <c r="A14" s="32" t="s">
        <v>45</v>
      </c>
      <c r="B14" s="32" t="s">
        <v>46</v>
      </c>
      <c r="C14" s="32" t="s">
        <v>47</v>
      </c>
      <c r="D14" s="33" t="s">
        <v>48</v>
      </c>
      <c r="E14" s="34" t="s">
        <v>49</v>
      </c>
      <c r="F14" s="35" t="s">
        <v>50</v>
      </c>
    </row>
    <row r="15" spans="1:14" s="1" customFormat="1" ht="27.75" customHeight="1" x14ac:dyDescent="0.25">
      <c r="A15" s="36" t="s">
        <v>28</v>
      </c>
      <c r="B15" s="37"/>
      <c r="C15" s="62" t="s">
        <v>67</v>
      </c>
      <c r="D15" s="37">
        <v>21.186</v>
      </c>
      <c r="E15" s="38">
        <v>133085</v>
      </c>
      <c r="F15" s="39"/>
    </row>
    <row r="16" spans="1:14" s="1" customFormat="1" ht="27.75" customHeight="1" x14ac:dyDescent="0.25">
      <c r="A16" s="36" t="s">
        <v>69</v>
      </c>
      <c r="B16" s="37"/>
      <c r="C16" s="37"/>
      <c r="D16" s="37"/>
      <c r="E16" s="38">
        <v>0</v>
      </c>
      <c r="F16" s="63" t="s">
        <v>70</v>
      </c>
      <c r="J16" s="70">
        <v>32</v>
      </c>
    </row>
    <row r="17" spans="1:10" s="1" customFormat="1" ht="27.75" customHeight="1" x14ac:dyDescent="0.25">
      <c r="A17" s="36" t="s">
        <v>71</v>
      </c>
      <c r="B17" s="37"/>
      <c r="C17" s="64" t="s">
        <v>72</v>
      </c>
      <c r="D17" s="37">
        <v>20.166</v>
      </c>
      <c r="E17" s="38">
        <v>21521</v>
      </c>
      <c r="F17" s="63" t="s">
        <v>73</v>
      </c>
      <c r="J17" s="70">
        <f>D15</f>
        <v>21.186</v>
      </c>
    </row>
    <row r="18" spans="1:10" s="1" customFormat="1" ht="28.5" customHeight="1" x14ac:dyDescent="0.25">
      <c r="A18" s="65" t="s">
        <v>23</v>
      </c>
      <c r="B18" s="66"/>
      <c r="C18" s="66"/>
      <c r="D18" s="67">
        <f>SUM(D15:D17)</f>
        <v>41.352000000000004</v>
      </c>
      <c r="E18" s="40">
        <f>SUM(E15:E17)</f>
        <v>154606</v>
      </c>
      <c r="F18" s="41"/>
      <c r="J18" s="70">
        <f>J16-J17</f>
        <v>10.814</v>
      </c>
    </row>
    <row r="19" spans="1:10" s="1" customFormat="1" x14ac:dyDescent="0.25">
      <c r="C19" s="42"/>
    </row>
    <row r="20" spans="1:10" s="1" customFormat="1" x14ac:dyDescent="0.25">
      <c r="C20" s="42"/>
    </row>
    <row r="21" spans="1:10" s="1" customFormat="1" x14ac:dyDescent="0.25">
      <c r="A21" s="43" t="s">
        <v>51</v>
      </c>
    </row>
    <row r="22" spans="1:10" s="1" customFormat="1" x14ac:dyDescent="0.25">
      <c r="A22" s="44"/>
    </row>
    <row r="23" spans="1:10" s="1" customFormat="1" x14ac:dyDescent="0.25">
      <c r="A23" s="45">
        <v>1</v>
      </c>
      <c r="B23" s="56" t="s">
        <v>61</v>
      </c>
      <c r="C23" s="46"/>
      <c r="D23" s="47">
        <f>8510*0.52*180</f>
        <v>796536</v>
      </c>
      <c r="E23" s="57" t="s">
        <v>62</v>
      </c>
    </row>
    <row r="24" spans="1:10" s="1" customFormat="1" ht="24" customHeight="1" x14ac:dyDescent="0.25">
      <c r="A24" s="45">
        <v>2</v>
      </c>
      <c r="B24" s="48" t="s">
        <v>52</v>
      </c>
      <c r="C24" s="48"/>
      <c r="D24" s="47">
        <v>208483</v>
      </c>
      <c r="E24" s="68" t="s">
        <v>74</v>
      </c>
      <c r="I24" s="9" t="s">
        <v>84</v>
      </c>
    </row>
    <row r="25" spans="1:10" s="1" customFormat="1" ht="14.4" thickBot="1" x14ac:dyDescent="0.3">
      <c r="A25" s="45">
        <v>3</v>
      </c>
      <c r="B25" s="1" t="s">
        <v>53</v>
      </c>
      <c r="D25" s="49">
        <v>0</v>
      </c>
    </row>
    <row r="26" spans="1:10" s="1" customFormat="1" ht="28.2" customHeight="1" thickTop="1" x14ac:dyDescent="0.25">
      <c r="A26" s="50">
        <v>4</v>
      </c>
      <c r="B26" s="51" t="s">
        <v>54</v>
      </c>
      <c r="C26" s="51"/>
      <c r="D26" s="52">
        <f>D23-D24</f>
        <v>588053</v>
      </c>
    </row>
    <row r="27" spans="1:10" s="1" customFormat="1" ht="23.4" customHeight="1" x14ac:dyDescent="0.25">
      <c r="A27" s="45">
        <v>5</v>
      </c>
      <c r="B27" s="48" t="s">
        <v>55</v>
      </c>
      <c r="C27" s="48"/>
      <c r="D27" s="53">
        <v>200000</v>
      </c>
    </row>
    <row r="28" spans="1:10" s="1" customFormat="1" ht="25.2" customHeight="1" thickBot="1" x14ac:dyDescent="0.3">
      <c r="A28" s="50">
        <v>6</v>
      </c>
      <c r="B28" s="51" t="s">
        <v>56</v>
      </c>
      <c r="C28" s="51"/>
      <c r="D28" s="54">
        <f>D26-D27</f>
        <v>388053</v>
      </c>
    </row>
    <row r="29" spans="1:10" s="1" customFormat="1" ht="14.4" thickTop="1" x14ac:dyDescent="0.25">
      <c r="A29" s="45">
        <v>7</v>
      </c>
      <c r="B29" s="1" t="s">
        <v>57</v>
      </c>
      <c r="D29" s="53">
        <f>D28/180</f>
        <v>2155.85</v>
      </c>
    </row>
    <row r="30" spans="1:10" s="1" customFormat="1" x14ac:dyDescent="0.25">
      <c r="A30" s="45">
        <v>8</v>
      </c>
      <c r="B30" s="1" t="s">
        <v>58</v>
      </c>
      <c r="D30" s="47">
        <v>8510</v>
      </c>
    </row>
    <row r="31" spans="1:10" s="1" customFormat="1" ht="21" customHeight="1" x14ac:dyDescent="0.25">
      <c r="A31" s="45">
        <v>9</v>
      </c>
      <c r="B31" s="48" t="s">
        <v>59</v>
      </c>
      <c r="C31" s="48"/>
      <c r="D31" s="55">
        <f>D29/D30</f>
        <v>0.25333137485311397</v>
      </c>
    </row>
  </sheetData>
  <mergeCells count="6">
    <mergeCell ref="B31:C31"/>
    <mergeCell ref="B23:C23"/>
    <mergeCell ref="B24:C24"/>
    <mergeCell ref="B26:C26"/>
    <mergeCell ref="B27:C27"/>
    <mergeCell ref="B28:C28"/>
  </mergeCells>
  <pageMargins left="0.7" right="0.7" top="0.75" bottom="0.75" header="0.3" footer="0.3"/>
  <pageSetup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4EC24-69C0-41CF-A9DE-63BBA3F07C81}">
  <dimension ref="A1:L26"/>
  <sheetViews>
    <sheetView rightToLeft="1" zoomScaleNormal="100" workbookViewId="0">
      <selection activeCell="P16" sqref="P16"/>
    </sheetView>
  </sheetViews>
  <sheetFormatPr defaultRowHeight="15" x14ac:dyDescent="0.25"/>
  <cols>
    <col min="1" max="2" width="8.796875" style="10"/>
    <col min="3" max="3" width="10.8984375" style="10" bestFit="1" customWidth="1"/>
    <col min="4" max="7" width="8.796875" style="10"/>
    <col min="8" max="8" width="10.8984375" style="10" bestFit="1" customWidth="1"/>
    <col min="9" max="16384" width="8.796875" style="10"/>
  </cols>
  <sheetData>
    <row r="1" spans="1:12" x14ac:dyDescent="0.25">
      <c r="A1" s="11" t="s">
        <v>24</v>
      </c>
    </row>
    <row r="3" spans="1:12" x14ac:dyDescent="0.25">
      <c r="A3" s="10" t="s">
        <v>25</v>
      </c>
      <c r="C3" s="12">
        <v>19580</v>
      </c>
      <c r="F3" s="10" t="s">
        <v>68</v>
      </c>
      <c r="H3" s="12">
        <v>44044</v>
      </c>
    </row>
    <row r="5" spans="1:12" x14ac:dyDescent="0.25">
      <c r="A5" s="10" t="s">
        <v>26</v>
      </c>
    </row>
    <row r="6" spans="1:12" x14ac:dyDescent="0.25">
      <c r="A6" s="10" t="s">
        <v>27</v>
      </c>
    </row>
    <row r="8" spans="1:12" x14ac:dyDescent="0.25">
      <c r="A8" s="10" t="s">
        <v>29</v>
      </c>
    </row>
    <row r="9" spans="1:12" x14ac:dyDescent="0.25">
      <c r="A9" s="10" t="s">
        <v>30</v>
      </c>
    </row>
    <row r="10" spans="1:12" x14ac:dyDescent="0.25">
      <c r="E10" s="58"/>
    </row>
    <row r="11" spans="1:12" x14ac:dyDescent="0.25">
      <c r="A11" s="11" t="s">
        <v>34</v>
      </c>
      <c r="D11" s="24" t="s">
        <v>33</v>
      </c>
      <c r="E11" s="58"/>
      <c r="F11" s="10" t="s">
        <v>66</v>
      </c>
      <c r="J11" s="58" t="s">
        <v>75</v>
      </c>
      <c r="K11" s="58"/>
      <c r="L11" s="59">
        <f>D13</f>
        <v>6040</v>
      </c>
    </row>
    <row r="12" spans="1:12" x14ac:dyDescent="0.25">
      <c r="A12" s="10" t="s">
        <v>32</v>
      </c>
      <c r="D12" s="10">
        <v>5000</v>
      </c>
      <c r="E12" s="58"/>
      <c r="F12" s="10">
        <v>5000</v>
      </c>
      <c r="G12" s="58"/>
      <c r="H12" s="58"/>
      <c r="I12" s="59"/>
      <c r="J12" s="58" t="s">
        <v>76</v>
      </c>
      <c r="K12" s="58"/>
      <c r="L12" s="58">
        <f>D14</f>
        <v>1276</v>
      </c>
    </row>
    <row r="13" spans="1:12" ht="15.6" thickBot="1" x14ac:dyDescent="0.3">
      <c r="A13" s="26" t="s">
        <v>39</v>
      </c>
      <c r="B13" s="26"/>
      <c r="C13" s="26"/>
      <c r="D13" s="27">
        <v>6040</v>
      </c>
      <c r="E13" s="58"/>
      <c r="F13" s="59"/>
      <c r="G13" s="58"/>
      <c r="H13" s="58"/>
      <c r="I13" s="58"/>
      <c r="J13" s="58" t="s">
        <v>77</v>
      </c>
      <c r="K13" s="58"/>
      <c r="L13" s="69">
        <f>SUM(L11:L12)</f>
        <v>7316</v>
      </c>
    </row>
    <row r="14" spans="1:12" ht="15.6" thickTop="1" x14ac:dyDescent="0.25">
      <c r="A14" s="26" t="s">
        <v>36</v>
      </c>
      <c r="B14" s="26"/>
      <c r="C14" s="26"/>
      <c r="D14" s="60">
        <v>1276</v>
      </c>
      <c r="E14" s="58"/>
      <c r="F14" s="59">
        <f>L19</f>
        <v>7289.9849999999997</v>
      </c>
      <c r="G14" s="58"/>
      <c r="H14" s="58"/>
      <c r="I14" s="59"/>
      <c r="J14" s="58" t="s">
        <v>78</v>
      </c>
      <c r="K14" s="58"/>
      <c r="L14" s="58">
        <f>-'נתוני מסלקה'!D29</f>
        <v>-2155.85</v>
      </c>
    </row>
    <row r="15" spans="1:12" x14ac:dyDescent="0.25">
      <c r="A15" s="26" t="s">
        <v>37</v>
      </c>
      <c r="B15" s="26"/>
      <c r="C15" s="26"/>
      <c r="D15" s="27">
        <v>2300</v>
      </c>
      <c r="E15" s="58"/>
      <c r="F15" s="10">
        <v>2300</v>
      </c>
      <c r="G15" s="58"/>
      <c r="H15" s="58"/>
      <c r="I15" s="59"/>
      <c r="J15" s="58" t="s">
        <v>79</v>
      </c>
      <c r="K15" s="58"/>
      <c r="L15" s="59">
        <f>L13+L14</f>
        <v>5160.1499999999996</v>
      </c>
    </row>
    <row r="16" spans="1:12" x14ac:dyDescent="0.25">
      <c r="A16" s="28" t="s">
        <v>35</v>
      </c>
      <c r="B16" s="28"/>
      <c r="C16" s="28"/>
      <c r="D16" s="29">
        <v>5700</v>
      </c>
      <c r="E16" s="58"/>
      <c r="F16" s="10">
        <v>5700</v>
      </c>
      <c r="G16" s="58"/>
      <c r="H16" s="61"/>
      <c r="I16" s="59"/>
      <c r="J16" s="58" t="s">
        <v>80</v>
      </c>
      <c r="K16" s="58"/>
      <c r="L16" s="58">
        <v>-4900</v>
      </c>
    </row>
    <row r="17" spans="1:12" x14ac:dyDescent="0.25">
      <c r="A17" s="28" t="s">
        <v>38</v>
      </c>
      <c r="B17" s="28"/>
      <c r="C17" s="28"/>
      <c r="D17" s="29">
        <v>2300</v>
      </c>
      <c r="E17" s="58"/>
      <c r="F17" s="10">
        <v>2300</v>
      </c>
      <c r="G17" s="58"/>
      <c r="H17" s="58"/>
      <c r="I17" s="58"/>
      <c r="J17" s="58" t="s">
        <v>81</v>
      </c>
      <c r="K17" s="58"/>
      <c r="L17" s="59">
        <f>L15+L16</f>
        <v>260.14999999999964</v>
      </c>
    </row>
    <row r="18" spans="1:12" x14ac:dyDescent="0.25">
      <c r="D18" s="23"/>
      <c r="E18" s="58"/>
      <c r="G18" s="58"/>
      <c r="H18" s="58"/>
      <c r="I18" s="58"/>
      <c r="J18" s="58" t="s">
        <v>82</v>
      </c>
      <c r="K18" s="58"/>
      <c r="L18" s="58">
        <f>L17*0.1</f>
        <v>26.014999999999965</v>
      </c>
    </row>
    <row r="19" spans="1:12" ht="15.6" thickBot="1" x14ac:dyDescent="0.3">
      <c r="A19" s="10" t="s">
        <v>23</v>
      </c>
      <c r="D19" s="25">
        <f>SUM(D12:D18)</f>
        <v>22616</v>
      </c>
      <c r="F19" s="25">
        <f>SUM(F12:F18)</f>
        <v>22589.985000000001</v>
      </c>
      <c r="J19" s="58" t="s">
        <v>83</v>
      </c>
      <c r="K19" s="58"/>
      <c r="L19" s="59">
        <f>L13-L18</f>
        <v>7289.9849999999997</v>
      </c>
    </row>
    <row r="20" spans="1:12" ht="15.6" thickTop="1" x14ac:dyDescent="0.25"/>
    <row r="22" spans="1:12" x14ac:dyDescent="0.25">
      <c r="A22" s="10" t="s">
        <v>65</v>
      </c>
    </row>
    <row r="24" spans="1:12" x14ac:dyDescent="0.25">
      <c r="A24" s="10" t="s">
        <v>63</v>
      </c>
    </row>
    <row r="26" spans="1:12" x14ac:dyDescent="0.25">
      <c r="A26" s="10" t="s">
        <v>64</v>
      </c>
    </row>
  </sheetData>
  <pageMargins left="0.7" right="0.7" top="0.75" bottom="0.75" header="0.3" footer="0.3"/>
  <pageSetup paperSize="9" scale="8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FFA3C-D5FB-406D-9A0E-0C8038FD8690}">
  <dimension ref="A1"/>
  <sheetViews>
    <sheetView rightToLeft="1" topLeftCell="A7" workbookViewId="0">
      <selection activeCell="S10" sqref="S10"/>
    </sheetView>
  </sheetViews>
  <sheetFormatPr defaultRowHeight="13.8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9248B-8A22-471F-8735-60777CB10181}">
  <dimension ref="A1"/>
  <sheetViews>
    <sheetView rightToLeft="1" topLeftCell="A19" zoomScale="72" zoomScaleNormal="72" workbookViewId="0">
      <selection activeCell="Q33" sqref="Q33"/>
    </sheetView>
  </sheetViews>
  <sheetFormatPr defaultRowHeight="13.8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26869-61CC-493F-8B32-F404BECE17EC}">
  <dimension ref="A1"/>
  <sheetViews>
    <sheetView rightToLeft="1" topLeftCell="H1" zoomScale="73" zoomScaleNormal="73" workbookViewId="0">
      <selection activeCell="N46" sqref="N46"/>
    </sheetView>
  </sheetViews>
  <sheetFormatPr defaultRowHeight="13.8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0844C-C625-4AC2-BF43-C795FA3E3924}">
  <dimension ref="A1"/>
  <sheetViews>
    <sheetView rightToLeft="1" topLeftCell="A2" zoomScale="70" zoomScaleNormal="70" workbookViewId="0">
      <selection activeCell="P72" sqref="P72"/>
    </sheetView>
  </sheetViews>
  <sheetFormatPr defaultRowHeight="13.8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23E08-3A9C-44A2-95DD-47812AD5934C}">
  <dimension ref="A1"/>
  <sheetViews>
    <sheetView rightToLeft="1" zoomScale="80" zoomScaleNormal="80" workbookViewId="0">
      <selection activeCell="P20" sqref="P20"/>
    </sheetView>
  </sheetViews>
  <sheetFormatPr defaultRowHeight="13.8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518B1-A393-474E-A7B1-6EF1512C6C0A}">
  <dimension ref="A1"/>
  <sheetViews>
    <sheetView rightToLeft="1" zoomScale="70" zoomScaleNormal="70" workbookViewId="0">
      <selection activeCell="X18" sqref="X18"/>
    </sheetView>
  </sheetViews>
  <sheetFormatPr defaultRowHeight="13.8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8</vt:i4>
      </vt:variant>
    </vt:vector>
  </HeadingPairs>
  <TitlesOfParts>
    <vt:vector size="8" baseType="lpstr">
      <vt:lpstr>נתוני מסלקה</vt:lpstr>
      <vt:lpstr>נתונים נוספים</vt:lpstr>
      <vt:lpstr>דרכי פעולה</vt:lpstr>
      <vt:lpstr>מסלולי קצבה-אלטשולר</vt:lpstr>
      <vt:lpstr>צה"ל-מסמכים</vt:lpstr>
      <vt:lpstr>מסמכי קופת חולים</vt:lpstr>
      <vt:lpstr>אלטשולר - תלוש</vt:lpstr>
      <vt:lpstr>אישור קיבוע זכויות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2021-02-23T07:48:17Z</cp:lastPrinted>
  <dcterms:created xsi:type="dcterms:W3CDTF">2020-08-25T12:31:29Z</dcterms:created>
  <dcterms:modified xsi:type="dcterms:W3CDTF">2021-02-23T09:26:51Z</dcterms:modified>
</cp:coreProperties>
</file>